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9F440FCE-0B71-4663-BEFC-40B59D50FCE5}" xr6:coauthVersionLast="47" xr6:coauthVersionMax="47" xr10:uidLastSave="{00000000-0000-0000-0000-000000000000}"/>
  <bookViews>
    <workbookView xWindow="-110" yWindow="-110" windowWidth="19420" windowHeight="1162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9" l="1"/>
  <c r="C10" i="9"/>
  <c r="D9" i="9"/>
  <c r="C9" i="9"/>
  <c r="D8"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<sst xmlns="http://schemas.openxmlformats.org/spreadsheetml/2006/main" count="102" uniqueCount="42">
  <si>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</si>
  <si>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</si>
  <si>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</si>
  <si>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</si>
  <si>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</si>
  <si>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</si>
  <si>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</si>
  <si>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</si>
  <si>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</si>
  <si>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</si>
  <si>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</si>
  <si>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</si>
  <si>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</si>
  <si>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</si>
  <si>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</si>
  <si>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</si>
  <si>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</si>
  <si>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</si>
  <si>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</si>
  <si>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</si>
  <si>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</si>
  <si>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</si>
  <si>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</si>
  <si>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</si>
  <si>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</si>
  <si>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</si>
  <si>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</si>
  <si>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</si>
  <si>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</si>
  <si>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</si>
  <si>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</si>
  <si>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</si>
  <si>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</si>
  <si>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</si>
  <si>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</si>
  <si>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</si>
  <si>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</si>
  <si>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</si>
  <si>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`250</t>
  </si>
  <si>
    <t>©Agriculture and Horticulture Development Board 2025. All rights reserved.</t>
  </si>
  <si>
    <t>(prices refer to spot deals agreed between 23rd December 2024 and 26th January 2025)</t>
  </si>
  <si>
    <r>
      <rPr>
        <b/>
        <sz val="12"/>
        <color rgb="FF575756"/>
        <rFont val="Arial"/>
        <family val="2"/>
      </rPr>
      <t xml:space="preserve">Last updated: </t>
    </r>
    <r>
      <rPr>
        <sz val="12"/>
        <color rgb="FF575756"/>
        <rFont val="Arial"/>
        <family val="2"/>
      </rPr>
      <t>24/01/2025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</si>
</sst>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UK wholesale prices</a:t>
            </a:r>
          </a:p>
        </c:rich>
      </c:tx>
      <c:overlay val="0"/>
      <c:spPr>
        <a:noFill/>
        <a:ln>
          <a:noFill/>
        </a:ln>
        <a:effectLst/>
      </c:spPr>
    </c:title>
    <c:autoTitleDeleted val="0"/>
    <c:plotArea>
      <c:layout>
        <c:manualLayout>
          <c:layoutTarget val="inner"/>
          <c:xMode val="edge"/>
          <c:yMode val="edge"/>
          <c:x val="0.12846496913580246"/>
          <c:y val="0.15735949074074077"/>
          <c:w val="0.84412067901234566"/>
          <c:h val="0.64550717592592588"/>
        </c:manualLayout>
      </c:layout>
      <c:lineChart>
        <c:grouping val="standard"/>
        <c:varyColors val="0"/>
        <c:ser>
          <c:idx val="0"/>
          <c:order val="0"/>
          <c:tx>
            <c:v>Bulk cream</c:v>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numCache>
            </c:numRef>
          </c:cat>
          <c:val>
            <c:numRef>
              <c:f>'UK wholesale prices'!$C$9:$C$348</c:f>
              <c:numCache>
                <c:formatCode>#,##0</c:formatCode>
                <c:ptCount val="340"/>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pt idx="292">
                  <c:v>3059</c:v>
                </c:pt>
                <c:pt idx="293">
                  <c:v>3016</c:v>
                </c:pt>
                <c:pt idx="294">
                  <c:v>2630</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numCache>
            </c:numRef>
          </c:cat>
          <c:val>
            <c:numRef>
              <c:f>'UK wholesale prices'!$E$9:$E$347</c:f>
              <c:numCache>
                <c:formatCode>#,##0</c:formatCode>
                <c:ptCount val="339"/>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pt idx="292">
                  <c:v>6630</c:v>
                </c:pt>
                <c:pt idx="293">
                  <c:v>6470</c:v>
                </c:pt>
                <c:pt idx="294">
                  <c:v>6180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numCache>
            </c:numRef>
          </c:cat>
          <c:val>
            <c:numRef>
              <c:f>'UK wholesale prices'!$G$9:$G$347</c:f>
              <c:numCache>
                <c:formatCode>#,##0</c:formatCode>
                <c:ptCount val="339"/>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pt idx="292">
                  <c:v>2100</c:v>
                </c:pt>
                <c:pt idx="293">
                  <c:v>2100</c:v>
                </c:pt>
                <c:pt idx="294">
                  <c:v>2090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prices'!$B$9:$B$348</c:f>
              <c:numCache>
                <c:formatCode>mmm\-yy</c:formatCode>
                <c:ptCount val="340"/>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numCache>
            </c:numRef>
          </c:cat>
          <c:val>
            <c:numRef>
              <c:f>'UK wholesale prices'!$I$9:$I$347</c:f>
              <c:numCache>
                <c:formatCode>#,##0</c:formatCode>
                <c:ptCount val="339"/>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pt idx="292">
                  <c:v>4190</c:v>
                </c:pt>
                <c:pt idx="293">
                  <c:v>4080</c:v>
                </c:pt>
                <c:pt idx="294">
                  <c:v>3990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658"/>
          <c:min val="4456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3327160493827162"/>
          <c:y val="8.9522222222222239E-2"/>
          <c:w val="0.77865277777777775"/>
          <c:h val="6.99354166666666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142929</xdr:colOff>
      <xdr:row>2</xdr:row>
      <xdr:rowOff>12479</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560461</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69848</xdr:colOff>
      <xdr:row>2</xdr:row>
      <xdr:rowOff>76199</xdr:rowOff>
    </xdr:from>
    <xdr:to>
      <xdr:col>11</xdr:col>
      <xdr:colOff>161748</xdr:colOff>
      <xdr:row>29</xdr:row>
      <xdr:rowOff>24224</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0.94286</cdr:y>
    </cdr:from>
    <cdr:to>
      <cdr:x>0.51402</cdr:x>
      <cdr:y>1</cdr:y>
    </cdr:to>
    <cdr:sp macro="" textlink="">
      <cdr:nvSpPr>
        <cdr:cNvPr id="2" name="TextBox 1"/>
        <cdr:cNvSpPr txBox="1"/>
      </cdr:nvSpPr>
      <cdr:spPr>
        <a:xfrm xmlns:a="http://schemas.openxmlformats.org/drawingml/2006/main">
          <a:off x="0" y="4073156"/>
          <a:ext cx="3330850" cy="24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0.86765</cdr:x>
      <cdr:y>0</cdr:y>
    </cdr:from>
    <cdr:to>
      <cdr:x>1</cdr:x>
      <cdr:y>0.09007</cdr:y>
    </cdr:to>
    <cdr:pic>
      <cdr:nvPicPr>
        <cdr:cNvPr id="4" name="Picture 3">
          <a:extLst xmlns:a="http://schemas.openxmlformats.org/drawingml/2006/main">
            <a:ext uri="{FF2B5EF4-FFF2-40B4-BE49-F238E27FC236}">
              <a16:creationId xmlns:a16="http://schemas.microsoft.com/office/drawing/2014/main" id="{4A7A9061-CD3A-42F2-B0BC-0EF89498A7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368927" y="0"/>
          <a:ext cx="818973" cy="38910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06"/>
  <sheetViews>
    <sheetView tabSelected="1" zoomScaleNormal="100" zoomScaleSheetLayoutView="143" zoomScalePageLayoutView="123" workbookViewId="0">
      <pane xSplit="2" ySplit="8" topLeftCell="C295" activePane="bottomRight" state="frozen"/>
      <selection activeCell="B33" sqref="B33"/>
      <selection pane="topRight" activeCell="B33" sqref="B33"/>
      <selection pane="bottomLeft" activeCell="B33" sqref="B33"/>
      <selection pane="bottomRight" activeCell="A5" sqref="A5:I5"/>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41</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247</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2:10">
      <c r="B289" s="52">
        <v>45231</v>
      </c>
      <c r="C289" s="46">
        <v>1985</v>
      </c>
      <c r="D289" s="47" t="s">
        <v>28</v>
      </c>
      <c r="E289" s="46">
        <v>4580</v>
      </c>
      <c r="F289" s="47">
        <v>550</v>
      </c>
      <c r="G289" s="46">
        <v>2280</v>
      </c>
      <c r="H289" s="47">
        <v>70</v>
      </c>
      <c r="I289" s="46">
        <v>3400</v>
      </c>
      <c r="J289" s="47">
        <v>250</v>
      </c>
    </row>
    <row r="290" spans="2:10">
      <c r="B290" s="53">
        <v>45261</v>
      </c>
      <c r="C290" s="48">
        <v>2054</v>
      </c>
      <c r="D290" s="49" t="s">
        <v>28</v>
      </c>
      <c r="E290" s="48">
        <v>4740</v>
      </c>
      <c r="F290" s="49">
        <v>350</v>
      </c>
      <c r="G290" s="48">
        <v>2230</v>
      </c>
      <c r="H290" s="49">
        <v>40</v>
      </c>
      <c r="I290" s="48">
        <v>3510</v>
      </c>
      <c r="J290" s="49">
        <v>400</v>
      </c>
    </row>
    <row r="291" spans="2:10">
      <c r="B291" s="52">
        <v>45292</v>
      </c>
      <c r="C291" s="46">
        <v>2021</v>
      </c>
      <c r="D291" s="47" t="s">
        <v>28</v>
      </c>
      <c r="E291" s="46">
        <v>4750</v>
      </c>
      <c r="F291" s="47">
        <v>165</v>
      </c>
      <c r="G291" s="46">
        <v>2170</v>
      </c>
      <c r="H291" s="47">
        <v>200</v>
      </c>
      <c r="I291" s="46">
        <v>3600</v>
      </c>
      <c r="J291" s="47">
        <v>200</v>
      </c>
    </row>
    <row r="292" spans="2:10">
      <c r="B292" s="53">
        <v>45323</v>
      </c>
      <c r="C292" s="48">
        <v>1996</v>
      </c>
      <c r="D292" s="49" t="s">
        <v>28</v>
      </c>
      <c r="E292" s="48">
        <v>4850</v>
      </c>
      <c r="F292" s="49">
        <v>600</v>
      </c>
      <c r="G292" s="48">
        <v>2140</v>
      </c>
      <c r="H292" s="49">
        <v>150</v>
      </c>
      <c r="I292" s="48">
        <v>3530</v>
      </c>
      <c r="J292" s="49">
        <v>150</v>
      </c>
    </row>
    <row r="293" spans="2:10">
      <c r="B293" s="52">
        <v>45352</v>
      </c>
      <c r="C293" s="46">
        <v>2045</v>
      </c>
      <c r="D293" s="47" t="s">
        <v>28</v>
      </c>
      <c r="E293" s="46">
        <v>4850</v>
      </c>
      <c r="F293" s="47">
        <v>250</v>
      </c>
      <c r="G293" s="46">
        <v>2040</v>
      </c>
      <c r="H293" s="47">
        <v>100</v>
      </c>
      <c r="I293" s="46">
        <v>3490</v>
      </c>
      <c r="J293" s="47">
        <v>100</v>
      </c>
    </row>
    <row r="294" spans="2:10">
      <c r="B294" s="53">
        <v>45383</v>
      </c>
      <c r="C294" s="48">
        <v>2037</v>
      </c>
      <c r="D294" s="49" t="s">
        <v>28</v>
      </c>
      <c r="E294" s="48">
        <v>4910</v>
      </c>
      <c r="F294" s="49">
        <v>200</v>
      </c>
      <c r="G294" s="48">
        <v>2000</v>
      </c>
      <c r="H294" s="49">
        <v>110</v>
      </c>
      <c r="I294" s="48">
        <v>3470</v>
      </c>
      <c r="J294" s="49">
        <v>50</v>
      </c>
    </row>
    <row r="295" spans="2:10">
      <c r="B295" s="52">
        <v>45413</v>
      </c>
      <c r="C295" s="46">
        <v>2104</v>
      </c>
      <c r="D295" s="47" t="s">
        <v>28</v>
      </c>
      <c r="E295" s="46">
        <v>5080</v>
      </c>
      <c r="F295" s="47">
        <v>550</v>
      </c>
      <c r="G295" s="46">
        <v>2010</v>
      </c>
      <c r="H295" s="47">
        <v>250</v>
      </c>
      <c r="I295" s="46">
        <v>3540</v>
      </c>
      <c r="J295" s="47">
        <v>250</v>
      </c>
    </row>
    <row r="296" spans="2:10">
      <c r="B296" s="53">
        <v>45444</v>
      </c>
      <c r="C296" s="48">
        <v>2292</v>
      </c>
      <c r="D296" s="49" t="s">
        <v>28</v>
      </c>
      <c r="E296" s="48">
        <v>5660</v>
      </c>
      <c r="F296" s="49">
        <v>325</v>
      </c>
      <c r="G296" s="48">
        <v>2060</v>
      </c>
      <c r="H296" s="49">
        <v>165</v>
      </c>
      <c r="I296" s="48">
        <v>3670</v>
      </c>
      <c r="J296" s="49">
        <v>200</v>
      </c>
    </row>
    <row r="297" spans="2:10">
      <c r="B297" s="52">
        <v>45474</v>
      </c>
      <c r="C297" s="46">
        <v>2528</v>
      </c>
      <c r="D297" s="47" t="s">
        <v>28</v>
      </c>
      <c r="E297" s="46">
        <v>5680</v>
      </c>
      <c r="F297" s="47">
        <v>200</v>
      </c>
      <c r="G297" s="46">
        <v>2010</v>
      </c>
      <c r="H297" s="47">
        <v>200</v>
      </c>
      <c r="I297" s="46">
        <v>3770</v>
      </c>
      <c r="J297" s="47">
        <v>150</v>
      </c>
    </row>
    <row r="298" spans="2:10">
      <c r="B298" s="53">
        <v>45505</v>
      </c>
      <c r="C298" s="48">
        <v>2703</v>
      </c>
      <c r="D298" s="49" t="s">
        <v>28</v>
      </c>
      <c r="E298" s="48">
        <v>6100</v>
      </c>
      <c r="F298" s="49">
        <v>650</v>
      </c>
      <c r="G298" s="48">
        <v>2020</v>
      </c>
      <c r="H298" s="49">
        <v>200</v>
      </c>
      <c r="I298" s="48">
        <v>3860</v>
      </c>
      <c r="J298" s="49">
        <v>150</v>
      </c>
    </row>
    <row r="299" spans="2:10">
      <c r="B299" s="52">
        <v>45536</v>
      </c>
      <c r="C299" s="46">
        <v>3147</v>
      </c>
      <c r="D299" s="47" t="s">
        <v>28</v>
      </c>
      <c r="E299" s="46">
        <v>6730</v>
      </c>
      <c r="F299" s="47">
        <v>700</v>
      </c>
      <c r="G299" s="46">
        <v>2150</v>
      </c>
      <c r="H299" s="47">
        <v>330</v>
      </c>
      <c r="I299" s="46">
        <v>4150</v>
      </c>
      <c r="J299" s="47">
        <v>560</v>
      </c>
    </row>
    <row r="300" spans="2:10">
      <c r="B300" s="53">
        <v>45566</v>
      </c>
      <c r="C300" s="48">
        <v>3096</v>
      </c>
      <c r="D300" s="49" t="s">
        <v>28</v>
      </c>
      <c r="E300" s="48">
        <v>6500</v>
      </c>
      <c r="F300" s="49">
        <v>800</v>
      </c>
      <c r="G300" s="48">
        <v>2090</v>
      </c>
      <c r="H300" s="49" t="s">
        <v>38</v>
      </c>
      <c r="I300" s="48">
        <v>4300</v>
      </c>
      <c r="J300" s="49">
        <v>100</v>
      </c>
    </row>
    <row r="301" spans="2:10">
      <c r="B301" s="52">
        <v>45597</v>
      </c>
      <c r="C301" s="46">
        <v>3059</v>
      </c>
      <c r="D301" s="47" t="s">
        <v>28</v>
      </c>
      <c r="E301" s="46">
        <v>6630</v>
      </c>
      <c r="F301" s="47">
        <v>620</v>
      </c>
      <c r="G301" s="46">
        <v>2100</v>
      </c>
      <c r="H301" s="47">
        <v>190</v>
      </c>
      <c r="I301" s="46">
        <v>4190</v>
      </c>
      <c r="J301" s="47">
        <v>300</v>
      </c>
    </row>
    <row r="302" spans="2:10">
      <c r="B302" s="53">
        <v>45627</v>
      </c>
      <c r="C302" s="48">
        <v>3016</v>
      </c>
      <c r="D302" s="49" t="s">
        <v>28</v>
      </c>
      <c r="E302" s="48">
        <v>6470</v>
      </c>
      <c r="F302" s="49">
        <v>1050</v>
      </c>
      <c r="G302" s="48">
        <v>2100</v>
      </c>
      <c r="H302" s="49">
        <v>100</v>
      </c>
      <c r="I302" s="48">
        <v>4080</v>
      </c>
      <c r="J302" s="49">
        <v>350</v>
      </c>
    </row>
    <row r="303" spans="2:10">
      <c r="B303" s="52">
        <v>45658</v>
      </c>
      <c r="C303" s="46">
        <v>2630</v>
      </c>
      <c r="D303" s="47" t="s">
        <v>28</v>
      </c>
      <c r="E303" s="46">
        <v>6180</v>
      </c>
      <c r="F303" s="47">
        <v>500</v>
      </c>
      <c r="G303" s="46">
        <v>2090</v>
      </c>
      <c r="H303" s="47">
        <v>150</v>
      </c>
      <c r="I303" s="46">
        <v>3990</v>
      </c>
      <c r="J303" s="47">
        <v>475</v>
      </c>
    </row>
    <row r="305" spans="1:1">
      <c r="A305" s="14" t="s">
        <v>33</v>
      </c>
    </row>
    <row r="306" spans="1:1">
      <c r="A306"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D14" sqref="D14"/>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45658</v>
      </c>
      <c r="D5" s="70"/>
      <c r="E5" s="70">
        <f>EDATE(C5,-1)</f>
        <v>45627</v>
      </c>
      <c r="F5" s="70"/>
      <c r="G5" s="70">
        <f>EDATE(C5,-12)</f>
        <v>45292</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2630</v>
      </c>
      <c r="D7" s="55" t="str">
        <f>VLOOKUP(C$5,'UK wholesale prices'!$B:$J,3,FALSE)</f>
        <v>n.a.</v>
      </c>
      <c r="E7" s="54">
        <f>VLOOKUP(E$5,'UK wholesale prices'!$B:$J,2,FALSE)</f>
        <v>3016</v>
      </c>
      <c r="F7" s="56">
        <f>(C7-E7)/E7</f>
        <v>-0.12798408488063662</v>
      </c>
      <c r="G7" s="54">
        <f>VLOOKUP(G$5,'UK wholesale prices'!$B:$J,2,FALSE)</f>
        <v>2021</v>
      </c>
      <c r="H7" s="56">
        <f>(C7-G7)/G7</f>
        <v>0.30133597229094505</v>
      </c>
    </row>
    <row r="8" spans="2:20" ht="26.25" customHeight="1">
      <c r="B8" s="61" t="s">
        <v>18</v>
      </c>
      <c r="C8" s="57">
        <f>VLOOKUP(C$5,'UK wholesale prices'!$B:$J,4,FALSE)</f>
        <v>6180</v>
      </c>
      <c r="D8" s="58">
        <f>VLOOKUP(C$5,'UK wholesale prices'!$B:$J,5,FALSE)</f>
        <v>500</v>
      </c>
      <c r="E8" s="57">
        <f>VLOOKUP(E$5,'UK wholesale prices'!$B:$J,4,FALSE)</f>
        <v>6470</v>
      </c>
      <c r="F8" s="59">
        <f>(C8-E8)/E8</f>
        <v>-4.482225656877898E-2</v>
      </c>
      <c r="G8" s="57">
        <f>VLOOKUP(G$5,'UK wholesale prices'!$B:$J,4,FALSE)</f>
        <v>4750</v>
      </c>
      <c r="H8" s="59">
        <f>(C8-G8)/G8</f>
        <v>0.30105263157894735</v>
      </c>
    </row>
    <row r="9" spans="2:20" ht="26.25" customHeight="1">
      <c r="B9" s="60" t="s">
        <v>9</v>
      </c>
      <c r="C9" s="54">
        <f>VLOOKUP(C$5,'UK wholesale prices'!$B:$J,6,FALSE)</f>
        <v>2090</v>
      </c>
      <c r="D9" s="55">
        <f>VLOOKUP(C$5,'UK wholesale prices'!$B:$J,7,FALSE)</f>
        <v>150</v>
      </c>
      <c r="E9" s="54">
        <f>VLOOKUP(E$5,'UK wholesale prices'!$B:$J,6,FALSE)</f>
        <v>2100</v>
      </c>
      <c r="F9" s="56">
        <f>(C9-E9)/E9</f>
        <v>-4.7619047619047623E-3</v>
      </c>
      <c r="G9" s="54">
        <f>VLOOKUP(G$5,'UK wholesale prices'!$B:$J,6,FALSE)</f>
        <v>2170</v>
      </c>
      <c r="H9" s="56">
        <f>(C9-G9)/G9</f>
        <v>-3.6866359447004608E-2</v>
      </c>
    </row>
    <row r="10" spans="2:20" ht="26.25" customHeight="1">
      <c r="B10" s="61" t="s">
        <v>22</v>
      </c>
      <c r="C10" s="57">
        <f>VLOOKUP(C$5,'UK wholesale prices'!$B:$J,8,FALSE)</f>
        <v>3990</v>
      </c>
      <c r="D10" s="58">
        <f>VLOOKUP(C$5,'UK wholesale prices'!$B:$J,9,FALSE)</f>
        <v>475</v>
      </c>
      <c r="E10" s="57">
        <f>VLOOKUP(E$5,'UK wholesale prices'!$B:$J,8,FALSE)</f>
        <v>4080</v>
      </c>
      <c r="F10" s="59">
        <f>(C10-E10)/E10</f>
        <v>-2.2058823529411766E-2</v>
      </c>
      <c r="G10" s="57">
        <f>VLOOKUP(G$5,'UK wholesale prices'!$B:$J,8,FALSE)</f>
        <v>3600</v>
      </c>
      <c r="H10" s="59">
        <f>(C10-G10)/G10</f>
        <v>0.10833333333333334</v>
      </c>
    </row>
    <row r="11" spans="2:20" ht="15.5">
      <c r="B11" s="14" t="s">
        <v>19</v>
      </c>
      <c r="C11" s="14"/>
      <c r="D11" s="14"/>
      <c r="E11" s="14"/>
      <c r="F11" s="14"/>
      <c r="G11" s="14"/>
      <c r="H11" s="14"/>
    </row>
    <row r="12" spans="2:20" ht="15.5">
      <c r="B12" s="14" t="s">
        <v>40</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D10 F7:F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T25"/>
  <sheetViews>
    <sheetView zoomScale="80" zoomScaleNormal="80" workbookViewId="0">
      <selection activeCell="N18" sqref="N18"/>
    </sheetView>
  </sheetViews>
  <sheetFormatPr defaultColWidth="9.1796875" defaultRowHeight="12.5"/>
  <cols>
    <col min="1" max="16384" width="9.1796875" style="1"/>
  </cols>
  <sheetData>
    <row r="25" spans="20: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A19" sqref="A19:K19"/>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39</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Susie Stannard</cp:lastModifiedBy>
  <cp:lastPrinted>2019-04-09T12:54:47Z</cp:lastPrinted>
  <dcterms:created xsi:type="dcterms:W3CDTF">2019-04-08T11:54:46Z</dcterms:created>
  <dcterms:modified xsi:type="dcterms:W3CDTF">2025-01-24T12:35:27Z</dcterms:modified>
</cp:coreProperties>
</file>